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5480" windowHeight="9405"/>
  </bookViews>
  <sheets>
    <sheet name="問1" sheetId="1" r:id="rId1"/>
    <sheet name="問2" sheetId="2" r:id="rId2"/>
    <sheet name="営業成績グラフ" sheetId="3" r:id="rId3"/>
  </sheets>
  <definedNames>
    <definedName name="_xlnm._FilterDatabase" localSheetId="0" hidden="1">問1!$A$3:$H$36</definedName>
  </definedNames>
  <calcPr calcId="125725"/>
</workbook>
</file>

<file path=xl/calcChain.xml><?xml version="1.0" encoding="utf-8"?>
<calcChain xmlns="http://schemas.openxmlformats.org/spreadsheetml/2006/main">
  <c r="E5" i="2"/>
  <c r="E6"/>
  <c r="E7"/>
  <c r="E8"/>
  <c r="E9"/>
  <c r="E4"/>
  <c r="G5"/>
  <c r="G6"/>
  <c r="G7"/>
  <c r="G8"/>
  <c r="G9"/>
  <c r="G4"/>
  <c r="F5"/>
  <c r="H5" s="1"/>
  <c r="F6"/>
  <c r="H6" s="1"/>
  <c r="F7"/>
  <c r="H7" s="1"/>
  <c r="F8"/>
  <c r="H8" s="1"/>
  <c r="F9"/>
  <c r="H9" s="1"/>
  <c r="F4"/>
  <c r="H4" s="1"/>
  <c r="D5"/>
  <c r="D6"/>
  <c r="D7"/>
  <c r="D8"/>
  <c r="D9"/>
  <c r="D4"/>
  <c r="F5" i="1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4"/>
  <c r="H4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4"/>
  <c r="H37" l="1"/>
</calcChain>
</file>

<file path=xl/sharedStrings.xml><?xml version="1.0" encoding="utf-8"?>
<sst xmlns="http://schemas.openxmlformats.org/spreadsheetml/2006/main" count="84" uniqueCount="49">
  <si>
    <t>営業部売上表</t>
    <rPh sb="0" eb="2">
      <t>エイギョウ</t>
    </rPh>
    <rPh sb="2" eb="3">
      <t>ブ</t>
    </rPh>
    <rPh sb="3" eb="5">
      <t>ウリアゲ</t>
    </rPh>
    <rPh sb="5" eb="6">
      <t>ヒョウ</t>
    </rPh>
    <phoneticPr fontId="2"/>
  </si>
  <si>
    <t>日付</t>
    <rPh sb="0" eb="2">
      <t>ヒヅケ</t>
    </rPh>
    <phoneticPr fontId="2"/>
  </si>
  <si>
    <t>社員コード</t>
    <rPh sb="0" eb="2">
      <t>シャイン</t>
    </rPh>
    <phoneticPr fontId="2"/>
  </si>
  <si>
    <t>氏名</t>
    <rPh sb="0" eb="2">
      <t>シメイ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</si>
  <si>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</si>
  <si>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</si>
  <si>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</si>
  <si>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</si>
  <si>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単価</t>
    <rPh sb="0" eb="2">
      <t>タンカ</t>
    </rPh>
    <phoneticPr fontId="2"/>
  </si>
  <si>
    <t>K01</t>
    <phoneticPr fontId="2"/>
  </si>
  <si>
    <t>進藤健一</t>
    <rPh sb="0" eb="2">
      <t>シンドウ</t>
    </rPh>
    <rPh sb="2" eb="4">
      <t>ケンイチ</t>
    </rPh>
    <phoneticPr fontId="2"/>
  </si>
  <si>
    <t>K01</t>
    <phoneticPr fontId="2"/>
  </si>
  <si>
    <t>ピアノ</t>
    <phoneticPr fontId="2"/>
  </si>
  <si>
    <t>W01</t>
    <phoneticPr fontId="2"/>
  </si>
  <si>
    <t>大野夏子</t>
    <rPh sb="0" eb="2">
      <t>オオノ</t>
    </rPh>
    <rPh sb="2" eb="4">
      <t>ナツコ</t>
    </rPh>
    <phoneticPr fontId="2"/>
  </si>
  <si>
    <t>K02</t>
    <phoneticPr fontId="2"/>
  </si>
  <si>
    <t>エレクトーン</t>
    <phoneticPr fontId="2"/>
  </si>
  <si>
    <t>K01</t>
    <phoneticPr fontId="2"/>
  </si>
  <si>
    <t>舛井亮輔</t>
    <rPh sb="0" eb="2">
      <t>マスイ</t>
    </rPh>
    <rPh sb="2" eb="3">
      <t>リョウ</t>
    </rPh>
    <rPh sb="3" eb="4">
      <t>スケ</t>
    </rPh>
    <phoneticPr fontId="2"/>
  </si>
  <si>
    <t>S01</t>
    <phoneticPr fontId="2"/>
  </si>
  <si>
    <t>バイオリン</t>
    <phoneticPr fontId="2"/>
  </si>
  <si>
    <t>近藤哲郎</t>
    <rPh sb="0" eb="2">
      <t>コンドウ</t>
    </rPh>
    <rPh sb="2" eb="4">
      <t>テツロウ</t>
    </rPh>
    <phoneticPr fontId="2"/>
  </si>
  <si>
    <t>S02</t>
  </si>
  <si>
    <t>チェロ</t>
    <phoneticPr fontId="2"/>
  </si>
  <si>
    <t>W03</t>
  </si>
  <si>
    <t>横山周平</t>
    <rPh sb="0" eb="2">
      <t>ヨコヤマ</t>
    </rPh>
    <rPh sb="2" eb="4">
      <t>シュウヘイ</t>
    </rPh>
    <phoneticPr fontId="2"/>
  </si>
  <si>
    <t>W01</t>
    <phoneticPr fontId="2"/>
  </si>
  <si>
    <t>クラリネット</t>
    <phoneticPr fontId="2"/>
  </si>
  <si>
    <t>K02</t>
    <phoneticPr fontId="2"/>
  </si>
  <si>
    <t>山岸由知</t>
    <rPh sb="0" eb="2">
      <t>ヤマギシ</t>
    </rPh>
    <rPh sb="2" eb="4">
      <t>ユシ</t>
    </rPh>
    <phoneticPr fontId="2"/>
  </si>
  <si>
    <t>W02</t>
    <phoneticPr fontId="2"/>
  </si>
  <si>
    <t>トランペット</t>
    <phoneticPr fontId="2"/>
  </si>
  <si>
    <t>フルート</t>
    <phoneticPr fontId="2"/>
  </si>
  <si>
    <t>W01</t>
    <phoneticPr fontId="2"/>
  </si>
  <si>
    <t>S01</t>
    <phoneticPr fontId="2"/>
  </si>
  <si>
    <t>K01</t>
    <phoneticPr fontId="2"/>
  </si>
  <si>
    <t>W02</t>
    <phoneticPr fontId="2"/>
  </si>
  <si>
    <t>S01</t>
    <phoneticPr fontId="2"/>
  </si>
  <si>
    <t>社員別営業成績</t>
    <rPh sb="0" eb="2">
      <t>シャイン</t>
    </rPh>
    <rPh sb="2" eb="3">
      <t>ベツ</t>
    </rPh>
    <rPh sb="3" eb="5">
      <t>エイギョウ</t>
    </rPh>
    <rPh sb="5" eb="7">
      <t>セイセキ</t>
    </rPh>
    <phoneticPr fontId="2"/>
  </si>
  <si>
    <t>社員</t>
    <rPh sb="0" eb="2">
      <t>シャイン</t>
    </rPh>
    <phoneticPr fontId="2"/>
  </si>
  <si>
    <t>前年度売上</t>
    <rPh sb="0" eb="3">
      <t>ゼンネンド</t>
    </rPh>
    <rPh sb="3" eb="5">
      <t>ウリアゲ</t>
    </rPh>
    <phoneticPr fontId="2"/>
  </si>
  <si>
    <t>伸び率(%)</t>
    <rPh sb="0" eb="1">
      <t>ノ</t>
    </rPh>
    <rPh sb="2" eb="3">
      <t>リツ</t>
    </rPh>
    <phoneticPr fontId="2"/>
  </si>
  <si>
    <t>売上目標</t>
    <rPh sb="0" eb="2">
      <t>ウリアゲ</t>
    </rPh>
    <rPh sb="2" eb="4">
      <t>モクヒョウ</t>
    </rPh>
    <phoneticPr fontId="2"/>
  </si>
  <si>
    <t>目標達成率(%)</t>
    <rPh sb="0" eb="2">
      <t>モクヒョウ</t>
    </rPh>
    <rPh sb="2" eb="5">
      <t>タッセイリツ</t>
    </rPh>
    <phoneticPr fontId="2"/>
  </si>
  <si>
    <t>売上順位</t>
    <rPh sb="0" eb="2">
      <t>ウリアゲ</t>
    </rPh>
    <rPh sb="2" eb="4">
      <t>ジュンイ</t>
    </rPh>
    <phoneticPr fontId="2"/>
  </si>
  <si>
    <t>ランク付け</t>
    <rPh sb="3" eb="4">
      <t>ヅ</t>
    </rPh>
    <phoneticPr fontId="2"/>
  </si>
  <si>
    <t>社員表</t>
    <rPh sb="0" eb="2">
      <t>シャイン</t>
    </rPh>
    <rPh sb="2" eb="3">
      <t>ヒョウ</t>
    </rPh>
    <phoneticPr fontId="2"/>
  </si>
  <si>
    <t>商品表</t>
    <rPh sb="0" eb="2">
      <t>ショウヒン</t>
    </rPh>
    <rPh sb="2" eb="3">
      <t>ヒョウ</t>
    </rPh>
    <phoneticPr fontId="2"/>
  </si>
  <si>
    <t>社員名</t>
    <rPh sb="0" eb="2">
      <t>シャイン</t>
    </rPh>
    <rPh sb="2" eb="3">
      <t>メイ</t>
    </rPh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</si>
</sst>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0_);[Red]\(0\)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>
      <alignment vertical="center"/>
    </xf>
    <xf numFmtId="38" fontId="0" fillId="0" borderId="1" xfId="1" applyFont="1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38" fontId="0" fillId="0" borderId="2" xfId="1" applyFont="1" applyBorder="1">
      <alignment vertical="center"/>
    </xf>
    <xf numFmtId="56" fontId="0" fillId="0" borderId="3" xfId="0" applyNumberFormat="1" applyBorder="1">
      <alignment vertical="center"/>
    </xf>
    <xf numFmtId="0" fontId="0" fillId="2" borderId="3" xfId="0" applyFill="1" applyBorder="1" applyAlignment="1">
      <alignment horizontal="center" vertical="center"/>
    </xf>
    <xf numFmtId="5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3" xfId="0" applyNumberFormat="1" applyBorder="1">
      <alignment vertical="center"/>
    </xf>
    <xf numFmtId="6" fontId="0" fillId="0" borderId="3" xfId="2" applyFont="1" applyBorder="1">
      <alignment vertical="center"/>
    </xf>
    <xf numFmtId="6" fontId="0" fillId="0" borderId="11" xfId="2" applyFont="1" applyBorder="1">
      <alignment vertical="center"/>
    </xf>
    <xf numFmtId="6" fontId="0" fillId="0" borderId="0" xfId="2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0" fontId="0" fillId="0" borderId="24" xfId="0" applyBorder="1">
      <alignment vertical="center"/>
    </xf>
    <xf numFmtId="0" fontId="0" fillId="3" borderId="1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2800"/>
            </a:pPr>
            <a:r>
              <a:rPr lang="ja-JP" altLang="en-US" sz="2800"/>
              <a:t>各社員の営業成績分析</a:t>
            </a:r>
          </a:p>
        </c:rich>
      </c:tx>
    </c:title>
    <c:plotArea>
      <c:layout>
        <c:manualLayout>
          <c:layoutTarget val="inner"/>
          <c:xMode val="edge"/>
          <c:yMode val="edge"/>
          <c:x val="0.14790066398339091"/>
          <c:y val="0.2338079615048119"/>
          <c:w val="0.74683315744689649"/>
          <c:h val="0.4797208079836931"/>
        </c:manualLayout>
      </c:layout>
      <c:barChart>
        <c:barDir val="col"/>
        <c:grouping val="clustered"/>
        <c:ser>
          <c:idx val="0"/>
          <c:order val="0"/>
          <c:tx>
            <c:strRef>
              <c:f>問2!$B$3</c:f>
              <c:strCache>
                <c:ptCount val="1"/>
                <c:pt idx="0">
                  <c:v>売上金額</c:v>
                </c:pt>
              </c:strCache>
            </c:strRef>
          </c:tx>
          <c:cat>
            <c:strRef>
              <c:f>問2!$A$4:$A$9</c:f>
              <c:strCache>
                <c:ptCount val="6"/>
                <c:pt idx="0">
                  <c:v>舛井亮輔</c:v>
                </c:pt>
                <c:pt idx="1">
                  <c:v>横山周平</c:v>
                </c:pt>
                <c:pt idx="2">
                  <c:v>進藤健一</c:v>
                </c:pt>
                <c:pt idx="3">
                  <c:v>山岸由知</c:v>
                </c:pt>
                <c:pt idx="4">
                  <c:v>大野夏子</c:v>
                </c:pt>
                <c:pt idx="5">
                  <c:v>近藤哲郎</c:v>
                </c:pt>
              </c:strCache>
            </c:strRef>
          </c:cat>
          <c:val>
            <c:numRef>
              <c:f>問2!$B$4:$B$9</c:f>
              <c:numCache>
                <c:formatCode>#,##0;[Red]\-#,##0</c:formatCode>
                <c:ptCount val="6"/>
                <c:pt idx="0">
                  <c:v>8720000</c:v>
                </c:pt>
                <c:pt idx="1">
                  <c:v>10180000</c:v>
                </c:pt>
                <c:pt idx="2">
                  <c:v>15120000</c:v>
                </c:pt>
                <c:pt idx="3">
                  <c:v>9270000</c:v>
                </c:pt>
                <c:pt idx="4">
                  <c:v>22770000</c:v>
                </c:pt>
                <c:pt idx="5">
                  <c:v>7210000</c:v>
                </c:pt>
              </c:numCache>
            </c:numRef>
          </c:val>
        </c:ser>
        <c:ser>
          <c:idx val="1"/>
          <c:order val="1"/>
          <c:tx>
            <c:strRef>
              <c:f>問2!$C$3</c:f>
              <c:strCache>
                <c:ptCount val="1"/>
                <c:pt idx="0">
                  <c:v>前年度売上</c:v>
                </c:pt>
              </c:strCache>
            </c:strRef>
          </c:tx>
          <c:cat>
            <c:strRef>
              <c:f>問2!$A$4:$A$9</c:f>
              <c:strCache>
                <c:ptCount val="6"/>
                <c:pt idx="0">
                  <c:v>舛井亮輔</c:v>
                </c:pt>
                <c:pt idx="1">
                  <c:v>横山周平</c:v>
                </c:pt>
                <c:pt idx="2">
                  <c:v>進藤健一</c:v>
                </c:pt>
                <c:pt idx="3">
                  <c:v>山岸由知</c:v>
                </c:pt>
                <c:pt idx="4">
                  <c:v>大野夏子</c:v>
                </c:pt>
                <c:pt idx="5">
                  <c:v>近藤哲郎</c:v>
                </c:pt>
              </c:strCache>
            </c:strRef>
          </c:cat>
          <c:val>
            <c:numRef>
              <c:f>問2!$C$4:$C$9</c:f>
              <c:numCache>
                <c:formatCode>#,##0;[Red]\-#,##0</c:formatCode>
                <c:ptCount val="6"/>
                <c:pt idx="0">
                  <c:v>7530000</c:v>
                </c:pt>
                <c:pt idx="1">
                  <c:v>9737500</c:v>
                </c:pt>
                <c:pt idx="2">
                  <c:v>15200000</c:v>
                </c:pt>
                <c:pt idx="3">
                  <c:v>10470000</c:v>
                </c:pt>
                <c:pt idx="4">
                  <c:v>19050000</c:v>
                </c:pt>
                <c:pt idx="5">
                  <c:v>8850000</c:v>
                </c:pt>
              </c:numCache>
            </c:numRef>
          </c:val>
        </c:ser>
        <c:axId val="114250112"/>
        <c:axId val="114251648"/>
      </c:barChart>
      <c:lineChart>
        <c:grouping val="standard"/>
        <c:ser>
          <c:idx val="2"/>
          <c:order val="2"/>
          <c:tx>
            <c:strRef>
              <c:f>問2!$F$3</c:f>
              <c:strCache>
                <c:ptCount val="1"/>
                <c:pt idx="0">
                  <c:v>目標達成率(%)</c:v>
                </c:pt>
              </c:strCache>
            </c:strRef>
          </c:tx>
          <c:cat>
            <c:strRef>
              <c:f>問2!$A$4:$A$9</c:f>
              <c:strCache>
                <c:ptCount val="6"/>
                <c:pt idx="0">
                  <c:v>舛井亮輔</c:v>
                </c:pt>
                <c:pt idx="1">
                  <c:v>横山周平</c:v>
                </c:pt>
                <c:pt idx="2">
                  <c:v>進藤健一</c:v>
                </c:pt>
                <c:pt idx="3">
                  <c:v>山岸由知</c:v>
                </c:pt>
                <c:pt idx="4">
                  <c:v>大野夏子</c:v>
                </c:pt>
                <c:pt idx="5">
                  <c:v>近藤哲郎</c:v>
                </c:pt>
              </c:strCache>
            </c:strRef>
          </c:cat>
          <c:val>
            <c:numRef>
              <c:f>問2!$F$4:$F$9</c:f>
              <c:numCache>
                <c:formatCode>#,##0;[Red]\-#,##0</c:formatCode>
                <c:ptCount val="6"/>
                <c:pt idx="0">
                  <c:v>100.69284064665128</c:v>
                </c:pt>
                <c:pt idx="1">
                  <c:v>90.909090909090907</c:v>
                </c:pt>
                <c:pt idx="2">
                  <c:v>86.498855835240278</c:v>
                </c:pt>
                <c:pt idx="3">
                  <c:v>76.986961215845866</c:v>
                </c:pt>
                <c:pt idx="4">
                  <c:v>103.9346357494979</c:v>
                </c:pt>
                <c:pt idx="5">
                  <c:v>70.839064649243468</c:v>
                </c:pt>
              </c:numCache>
            </c:numRef>
          </c:val>
        </c:ser>
        <c:marker val="1"/>
        <c:axId val="114256128"/>
        <c:axId val="114254208"/>
      </c:lineChart>
      <c:catAx>
        <c:axId val="114250112"/>
        <c:scaling>
          <c:orientation val="minMax"/>
        </c:scaling>
        <c:axPos val="b"/>
        <c:tickLblPos val="nextTo"/>
        <c:txPr>
          <a:bodyPr/>
          <a:lstStyle/>
          <a:p>
            <a:pPr>
              <a:defRPr sz="2000"/>
            </a:pPr>
            <a:endParaRPr lang="ja-JP"/>
          </a:p>
        </c:txPr>
        <c:crossAx val="114251648"/>
        <c:crosses val="autoZero"/>
        <c:auto val="1"/>
        <c:lblAlgn val="ctr"/>
        <c:lblOffset val="100"/>
      </c:catAx>
      <c:valAx>
        <c:axId val="11425164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600"/>
                </a:pPr>
                <a:r>
                  <a:rPr lang="ja-JP" altLang="en-US" sz="1600"/>
                  <a:t>単位：円</a:t>
                </a:r>
              </a:p>
            </c:rich>
          </c:tx>
          <c:layout>
            <c:manualLayout>
              <c:xMode val="edge"/>
              <c:yMode val="edge"/>
              <c:x val="2.7777777777777801E-2"/>
              <c:y val="0.11034047827354913"/>
            </c:manualLayout>
          </c:layout>
        </c:title>
        <c:numFmt formatCode="#,##0;[Red]\-#,##0" sourceLinked="1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114250112"/>
        <c:crosses val="autoZero"/>
        <c:crossBetween val="between"/>
      </c:valAx>
      <c:valAx>
        <c:axId val="11425420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 sz="1600"/>
                </a:pPr>
                <a:r>
                  <a:rPr lang="ja-JP" altLang="en-US" sz="1600"/>
                  <a:t>単位：</a:t>
                </a:r>
                <a:r>
                  <a:rPr lang="en-US" altLang="ja-JP" sz="1600"/>
                  <a:t>%</a:t>
                </a:r>
                <a:endParaRPr lang="ja-JP" altLang="en-US" sz="1600"/>
              </a:p>
            </c:rich>
          </c:tx>
          <c:layout>
            <c:manualLayout>
              <c:xMode val="edge"/>
              <c:yMode val="edge"/>
              <c:x val="0.85441666666666649"/>
              <c:y val="0.11034047827354913"/>
            </c:manualLayout>
          </c:layout>
        </c:title>
        <c:numFmt formatCode="#,##0;[Red]\-#,##0" sourceLinked="1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114256128"/>
        <c:crosses val="max"/>
        <c:crossBetween val="between"/>
      </c:valAx>
      <c:catAx>
        <c:axId val="114256128"/>
        <c:scaling>
          <c:orientation val="minMax"/>
        </c:scaling>
        <c:delete val="1"/>
        <c:axPos val="b"/>
        <c:tickLblPos val="none"/>
        <c:crossAx val="114254208"/>
        <c:crosses val="autoZero"/>
        <c:auto val="1"/>
        <c:lblAlgn val="ctr"/>
        <c:lblOffset val="100"/>
      </c:catAx>
    </c:plotArea>
    <c:legend>
      <c:legendPos val="b"/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topLeftCell="B2" zoomScaleNormal="100" workbookViewId="0">
      <selection activeCell="N28" sqref="N28"/>
    </sheetView>
  </sheetViews>
  <sheetFormatPr defaultRowHeight="13.5"/>
  <cols>
    <col min="1" max="1" width="9.25" style="1" bestFit="1" customWidth="1"/>
    <col min="2" max="3" width="9" style="1"/>
    <col min="4" max="4" width="11" style="1" bestFit="1" customWidth="1"/>
    <col min="5" max="8" width="11" style="1" customWidth="1"/>
    <col min="9" max="10" width="4" style="1" customWidth="1"/>
    <col min="11" max="11" width="9" style="1"/>
    <col min="12" max="12" width="11" style="1" bestFit="1" customWidth="1"/>
    <col min="13" max="13" width="9.25" style="1" bestFit="1" customWidth="1"/>
    <col min="14" max="16384" width="9" style="1"/>
  </cols>
  <sheetData>
    <row r="1" spans="1:13">
      <c r="A1" s="47" t="s">
        <v>0</v>
      </c>
      <c r="B1" s="47"/>
      <c r="C1" s="47"/>
      <c r="D1" s="47"/>
      <c r="E1" s="47"/>
      <c r="F1" s="47"/>
      <c r="G1" s="47"/>
      <c r="H1" s="22"/>
    </row>
    <row r="2" spans="1:13" ht="14.25" thickBot="1">
      <c r="K2" s="46" t="s">
        <v>46</v>
      </c>
      <c r="L2" s="46"/>
    </row>
    <row r="3" spans="1:13">
      <c r="A3" s="18" t="s">
        <v>1</v>
      </c>
      <c r="B3" s="18" t="s">
        <v>2</v>
      </c>
      <c r="C3" s="18" t="s">
        <v>48</v>
      </c>
      <c r="D3" s="18" t="s">
        <v>4</v>
      </c>
      <c r="E3" s="18" t="s">
        <v>5</v>
      </c>
      <c r="F3" s="18" t="s">
        <v>8</v>
      </c>
      <c r="G3" s="18" t="s">
        <v>6</v>
      </c>
      <c r="H3" s="18" t="s">
        <v>7</v>
      </c>
      <c r="K3" s="7" t="s">
        <v>2</v>
      </c>
      <c r="L3" s="8" t="s">
        <v>3</v>
      </c>
    </row>
    <row r="4" spans="1:13" ht="13.5" customHeight="1">
      <c r="A4" s="17">
        <v>40360</v>
      </c>
      <c r="B4" s="23">
        <v>9102</v>
      </c>
      <c r="C4" s="23" t="str">
        <f>VLOOKUP(B4,$K$4:$L$9,2,FALSE)</f>
        <v>大野夏子</v>
      </c>
      <c r="D4" s="6" t="s">
        <v>9</v>
      </c>
      <c r="E4" s="6" t="str">
        <f>VLOOKUP(D4,$K$13:$M$19,2,FALSE)</f>
        <v>ピアノ</v>
      </c>
      <c r="F4" s="6">
        <f>VLOOKUP(D4,$K$13:$M$19,3,FALSE)</f>
        <v>1050000</v>
      </c>
      <c r="G4" s="6">
        <v>3</v>
      </c>
      <c r="H4" s="24">
        <f>F4*G4</f>
        <v>3150000</v>
      </c>
      <c r="K4" s="9">
        <v>8101</v>
      </c>
      <c r="L4" s="3" t="s">
        <v>10</v>
      </c>
    </row>
    <row r="5" spans="1:13" ht="13.5" customHeight="1">
      <c r="A5" s="17">
        <v>40360</v>
      </c>
      <c r="B5" s="23">
        <v>7103</v>
      </c>
      <c r="C5" s="23" t="str">
        <f t="shared" ref="C5:C36" si="0">VLOOKUP(B5,$K$4:$L$9,2,FALSE)</f>
        <v>舛井亮輔</v>
      </c>
      <c r="D5" s="6" t="s">
        <v>13</v>
      </c>
      <c r="E5" s="6" t="str">
        <f t="shared" ref="E5:E36" si="1">VLOOKUP(D5,$K$13:$M$19,2,FALSE)</f>
        <v>クラリネット</v>
      </c>
      <c r="F5" s="6">
        <f t="shared" ref="F5:F36" si="2">VLOOKUP(D5,$K$13:$M$19,3,FALSE)</f>
        <v>250000</v>
      </c>
      <c r="G5" s="6">
        <v>6</v>
      </c>
      <c r="H5" s="24">
        <f t="shared" ref="H5:H36" si="3">F5*G5</f>
        <v>1500000</v>
      </c>
      <c r="K5" s="9">
        <v>9102</v>
      </c>
      <c r="L5" s="3" t="s">
        <v>14</v>
      </c>
    </row>
    <row r="6" spans="1:13" ht="13.5" customHeight="1">
      <c r="A6" s="17">
        <v>40363</v>
      </c>
      <c r="B6" s="23">
        <v>9204</v>
      </c>
      <c r="C6" s="23" t="str">
        <f t="shared" si="0"/>
        <v>近藤哲郎</v>
      </c>
      <c r="D6" s="6" t="s">
        <v>17</v>
      </c>
      <c r="E6" s="6" t="str">
        <f t="shared" si="1"/>
        <v>ピアノ</v>
      </c>
      <c r="F6" s="6">
        <f t="shared" si="2"/>
        <v>1050000</v>
      </c>
      <c r="G6" s="6">
        <v>4</v>
      </c>
      <c r="H6" s="24">
        <f t="shared" si="3"/>
        <v>4200000</v>
      </c>
      <c r="K6" s="9">
        <v>7103</v>
      </c>
      <c r="L6" s="3" t="s">
        <v>18</v>
      </c>
    </row>
    <row r="7" spans="1:13" ht="13.5" customHeight="1">
      <c r="A7" s="17">
        <v>40366</v>
      </c>
      <c r="B7" s="23">
        <v>7103</v>
      </c>
      <c r="C7" s="23" t="str">
        <f t="shared" si="0"/>
        <v>舛井亮輔</v>
      </c>
      <c r="D7" s="6" t="s">
        <v>19</v>
      </c>
      <c r="E7" s="6" t="str">
        <f t="shared" si="1"/>
        <v>バイオリン</v>
      </c>
      <c r="F7" s="6">
        <f t="shared" si="2"/>
        <v>650000</v>
      </c>
      <c r="G7" s="6">
        <v>1</v>
      </c>
      <c r="H7" s="24">
        <f t="shared" si="3"/>
        <v>650000</v>
      </c>
      <c r="K7" s="9">
        <v>9204</v>
      </c>
      <c r="L7" s="3" t="s">
        <v>21</v>
      </c>
    </row>
    <row r="8" spans="1:13" ht="13.5" customHeight="1">
      <c r="A8" s="17">
        <v>40371</v>
      </c>
      <c r="B8" s="23">
        <v>8101</v>
      </c>
      <c r="C8" s="23" t="str">
        <f t="shared" si="0"/>
        <v>進藤健一</v>
      </c>
      <c r="D8" s="6" t="s">
        <v>24</v>
      </c>
      <c r="E8" s="6" t="str">
        <f t="shared" si="1"/>
        <v>フルート</v>
      </c>
      <c r="F8" s="6">
        <f t="shared" si="2"/>
        <v>440000</v>
      </c>
      <c r="G8" s="6">
        <v>8</v>
      </c>
      <c r="H8" s="24">
        <f t="shared" si="3"/>
        <v>3520000</v>
      </c>
      <c r="K8" s="9">
        <v>7205</v>
      </c>
      <c r="L8" s="3" t="s">
        <v>25</v>
      </c>
    </row>
    <row r="9" spans="1:13" ht="14.25" customHeight="1" thickBot="1">
      <c r="A9" s="17">
        <v>40375</v>
      </c>
      <c r="B9" s="23">
        <v>7205</v>
      </c>
      <c r="C9" s="23" t="str">
        <f t="shared" si="0"/>
        <v>横山周平</v>
      </c>
      <c r="D9" s="6" t="s">
        <v>28</v>
      </c>
      <c r="E9" s="6" t="str">
        <f t="shared" si="1"/>
        <v>エレクトーン</v>
      </c>
      <c r="F9" s="6">
        <f t="shared" si="2"/>
        <v>580000</v>
      </c>
      <c r="G9" s="6">
        <v>5</v>
      </c>
      <c r="H9" s="24">
        <f t="shared" si="3"/>
        <v>2900000</v>
      </c>
      <c r="K9" s="10">
        <v>8206</v>
      </c>
      <c r="L9" s="4" t="s">
        <v>29</v>
      </c>
    </row>
    <row r="10" spans="1:13" ht="13.5" customHeight="1">
      <c r="A10" s="17">
        <v>40376</v>
      </c>
      <c r="B10" s="23">
        <v>7103</v>
      </c>
      <c r="C10" s="23" t="str">
        <f t="shared" si="0"/>
        <v>舛井亮輔</v>
      </c>
      <c r="D10" s="6" t="s">
        <v>17</v>
      </c>
      <c r="E10" s="6" t="str">
        <f t="shared" si="1"/>
        <v>ピアノ</v>
      </c>
      <c r="F10" s="6">
        <f t="shared" si="2"/>
        <v>1050000</v>
      </c>
      <c r="G10" s="6">
        <v>3</v>
      </c>
      <c r="H10" s="24">
        <f t="shared" si="3"/>
        <v>3150000</v>
      </c>
    </row>
    <row r="11" spans="1:13" ht="14.25" customHeight="1" thickBot="1">
      <c r="A11" s="17">
        <v>40381</v>
      </c>
      <c r="B11" s="23">
        <v>8101</v>
      </c>
      <c r="C11" s="23" t="str">
        <f t="shared" si="0"/>
        <v>進藤健一</v>
      </c>
      <c r="D11" s="6" t="s">
        <v>33</v>
      </c>
      <c r="E11" s="6" t="str">
        <f t="shared" si="1"/>
        <v>クラリネット</v>
      </c>
      <c r="F11" s="6">
        <f t="shared" si="2"/>
        <v>250000</v>
      </c>
      <c r="G11" s="6">
        <v>10</v>
      </c>
      <c r="H11" s="24">
        <f t="shared" si="3"/>
        <v>2500000</v>
      </c>
      <c r="K11" s="46" t="s">
        <v>47</v>
      </c>
      <c r="L11" s="46"/>
      <c r="M11" s="46"/>
    </row>
    <row r="12" spans="1:13" ht="13.5" customHeight="1">
      <c r="A12" s="17">
        <v>40383</v>
      </c>
      <c r="B12" s="23">
        <v>9102</v>
      </c>
      <c r="C12" s="23" t="str">
        <f t="shared" si="0"/>
        <v>大野夏子</v>
      </c>
      <c r="D12" s="6" t="s">
        <v>17</v>
      </c>
      <c r="E12" s="6" t="str">
        <f t="shared" si="1"/>
        <v>ピアノ</v>
      </c>
      <c r="F12" s="6">
        <f t="shared" si="2"/>
        <v>1050000</v>
      </c>
      <c r="G12" s="6">
        <v>3</v>
      </c>
      <c r="H12" s="24">
        <f t="shared" si="3"/>
        <v>3150000</v>
      </c>
      <c r="K12" s="7" t="s">
        <v>4</v>
      </c>
      <c r="L12" s="11" t="s">
        <v>5</v>
      </c>
      <c r="M12" s="8" t="s">
        <v>8</v>
      </c>
    </row>
    <row r="13" spans="1:13">
      <c r="A13" s="17">
        <v>40385</v>
      </c>
      <c r="B13" s="23">
        <v>8206</v>
      </c>
      <c r="C13" s="23" t="str">
        <f t="shared" si="0"/>
        <v>山岸由知</v>
      </c>
      <c r="D13" s="6" t="s">
        <v>33</v>
      </c>
      <c r="E13" s="6" t="str">
        <f t="shared" si="1"/>
        <v>クラリネット</v>
      </c>
      <c r="F13" s="6">
        <f t="shared" si="2"/>
        <v>250000</v>
      </c>
      <c r="G13" s="6">
        <v>3</v>
      </c>
      <c r="H13" s="24">
        <f t="shared" si="3"/>
        <v>750000</v>
      </c>
      <c r="K13" s="12" t="s">
        <v>11</v>
      </c>
      <c r="L13" s="6" t="s">
        <v>12</v>
      </c>
      <c r="M13" s="13">
        <v>1050000</v>
      </c>
    </row>
    <row r="14" spans="1:13" ht="13.5" customHeight="1">
      <c r="A14" s="17">
        <v>40385</v>
      </c>
      <c r="B14" s="23">
        <v>8101</v>
      </c>
      <c r="C14" s="23" t="str">
        <f t="shared" si="0"/>
        <v>進藤健一</v>
      </c>
      <c r="D14" s="6" t="s">
        <v>22</v>
      </c>
      <c r="E14" s="6" t="str">
        <f t="shared" si="1"/>
        <v>チェロ</v>
      </c>
      <c r="F14" s="6">
        <f t="shared" si="2"/>
        <v>330000</v>
      </c>
      <c r="G14" s="6">
        <v>5</v>
      </c>
      <c r="H14" s="24">
        <f t="shared" si="3"/>
        <v>1650000</v>
      </c>
      <c r="K14" s="12" t="s">
        <v>15</v>
      </c>
      <c r="L14" s="6" t="s">
        <v>16</v>
      </c>
      <c r="M14" s="13">
        <v>580000</v>
      </c>
    </row>
    <row r="15" spans="1:13">
      <c r="A15" s="17">
        <v>40389</v>
      </c>
      <c r="B15" s="23">
        <v>8206</v>
      </c>
      <c r="C15" s="23" t="str">
        <f t="shared" si="0"/>
        <v>山岸由知</v>
      </c>
      <c r="D15" s="6" t="s">
        <v>34</v>
      </c>
      <c r="E15" s="6" t="str">
        <f t="shared" si="1"/>
        <v>バイオリン</v>
      </c>
      <c r="F15" s="6">
        <f t="shared" si="2"/>
        <v>650000</v>
      </c>
      <c r="G15" s="6">
        <v>6</v>
      </c>
      <c r="H15" s="24">
        <f t="shared" si="3"/>
        <v>3900000</v>
      </c>
      <c r="K15" s="12" t="s">
        <v>19</v>
      </c>
      <c r="L15" s="6" t="s">
        <v>20</v>
      </c>
      <c r="M15" s="13">
        <v>650000</v>
      </c>
    </row>
    <row r="16" spans="1:13" ht="13.5" customHeight="1">
      <c r="A16" s="17">
        <v>40390</v>
      </c>
      <c r="B16" s="23">
        <v>9102</v>
      </c>
      <c r="C16" s="23" t="str">
        <f t="shared" si="0"/>
        <v>大野夏子</v>
      </c>
      <c r="D16" s="6" t="s">
        <v>24</v>
      </c>
      <c r="E16" s="6" t="str">
        <f t="shared" si="1"/>
        <v>フルート</v>
      </c>
      <c r="F16" s="6">
        <f t="shared" si="2"/>
        <v>440000</v>
      </c>
      <c r="G16" s="6">
        <v>3</v>
      </c>
      <c r="H16" s="24">
        <f t="shared" si="3"/>
        <v>1320000</v>
      </c>
      <c r="K16" s="12" t="s">
        <v>22</v>
      </c>
      <c r="L16" s="6" t="s">
        <v>23</v>
      </c>
      <c r="M16" s="13">
        <v>330000</v>
      </c>
    </row>
    <row r="17" spans="1:13" ht="13.5" customHeight="1">
      <c r="A17" s="17">
        <v>40393</v>
      </c>
      <c r="B17" s="23">
        <v>7205</v>
      </c>
      <c r="C17" s="23" t="str">
        <f t="shared" si="0"/>
        <v>横山周平</v>
      </c>
      <c r="D17" s="6" t="s">
        <v>30</v>
      </c>
      <c r="E17" s="6" t="str">
        <f t="shared" si="1"/>
        <v>トランペット</v>
      </c>
      <c r="F17" s="6">
        <f t="shared" si="2"/>
        <v>280000</v>
      </c>
      <c r="G17" s="6">
        <v>7</v>
      </c>
      <c r="H17" s="24">
        <f t="shared" si="3"/>
        <v>1960000</v>
      </c>
      <c r="K17" s="12" t="s">
        <v>26</v>
      </c>
      <c r="L17" s="6" t="s">
        <v>27</v>
      </c>
      <c r="M17" s="13">
        <v>250000</v>
      </c>
    </row>
    <row r="18" spans="1:13" ht="13.5" customHeight="1">
      <c r="A18" s="17">
        <v>40398</v>
      </c>
      <c r="B18" s="23">
        <v>9102</v>
      </c>
      <c r="C18" s="23" t="str">
        <f t="shared" si="0"/>
        <v>大野夏子</v>
      </c>
      <c r="D18" s="6" t="s">
        <v>34</v>
      </c>
      <c r="E18" s="6" t="str">
        <f t="shared" si="1"/>
        <v>バイオリン</v>
      </c>
      <c r="F18" s="6">
        <f t="shared" si="2"/>
        <v>650000</v>
      </c>
      <c r="G18" s="6">
        <v>9</v>
      </c>
      <c r="H18" s="24">
        <f t="shared" si="3"/>
        <v>5850000</v>
      </c>
      <c r="K18" s="12" t="s">
        <v>30</v>
      </c>
      <c r="L18" s="6" t="s">
        <v>31</v>
      </c>
      <c r="M18" s="13">
        <v>280000</v>
      </c>
    </row>
    <row r="19" spans="1:13" ht="14.25" thickBot="1">
      <c r="A19" s="17">
        <v>40400</v>
      </c>
      <c r="B19" s="23">
        <v>8206</v>
      </c>
      <c r="C19" s="23" t="str">
        <f t="shared" si="0"/>
        <v>山岸由知</v>
      </c>
      <c r="D19" s="6" t="s">
        <v>17</v>
      </c>
      <c r="E19" s="6" t="str">
        <f t="shared" si="1"/>
        <v>ピアノ</v>
      </c>
      <c r="F19" s="6">
        <f t="shared" si="2"/>
        <v>1050000</v>
      </c>
      <c r="G19" s="6">
        <v>2</v>
      </c>
      <c r="H19" s="24">
        <f t="shared" si="3"/>
        <v>2100000</v>
      </c>
      <c r="K19" s="14" t="s">
        <v>24</v>
      </c>
      <c r="L19" s="15" t="s">
        <v>32</v>
      </c>
      <c r="M19" s="16">
        <v>440000</v>
      </c>
    </row>
    <row r="20" spans="1:13" ht="13.5" customHeight="1">
      <c r="A20" s="17">
        <v>40407</v>
      </c>
      <c r="B20" s="23">
        <v>7103</v>
      </c>
      <c r="C20" s="23" t="str">
        <f t="shared" si="0"/>
        <v>舛井亮輔</v>
      </c>
      <c r="D20" s="6" t="s">
        <v>15</v>
      </c>
      <c r="E20" s="6" t="str">
        <f t="shared" si="1"/>
        <v>エレクトーン</v>
      </c>
      <c r="F20" s="6">
        <f t="shared" si="2"/>
        <v>580000</v>
      </c>
      <c r="G20" s="6">
        <v>3</v>
      </c>
      <c r="H20" s="24">
        <f t="shared" si="3"/>
        <v>1740000</v>
      </c>
    </row>
    <row r="21" spans="1:13" ht="13.5" customHeight="1">
      <c r="A21" s="17">
        <v>40410</v>
      </c>
      <c r="B21" s="23">
        <v>8101</v>
      </c>
      <c r="C21" s="23" t="str">
        <f t="shared" si="0"/>
        <v>進藤健一</v>
      </c>
      <c r="D21" s="6" t="s">
        <v>24</v>
      </c>
      <c r="E21" s="6" t="str">
        <f t="shared" si="1"/>
        <v>フルート</v>
      </c>
      <c r="F21" s="6">
        <f t="shared" si="2"/>
        <v>440000</v>
      </c>
      <c r="G21" s="6">
        <v>4</v>
      </c>
      <c r="H21" s="24">
        <f t="shared" si="3"/>
        <v>1760000</v>
      </c>
    </row>
    <row r="22" spans="1:13" ht="13.5" customHeight="1">
      <c r="A22" s="17">
        <v>40413</v>
      </c>
      <c r="B22" s="23">
        <v>9204</v>
      </c>
      <c r="C22" s="23" t="str">
        <f t="shared" si="0"/>
        <v>近藤哲郎</v>
      </c>
      <c r="D22" s="6" t="s">
        <v>17</v>
      </c>
      <c r="E22" s="6" t="str">
        <f t="shared" si="1"/>
        <v>ピアノ</v>
      </c>
      <c r="F22" s="6">
        <f t="shared" si="2"/>
        <v>1050000</v>
      </c>
      <c r="G22" s="6">
        <v>1</v>
      </c>
      <c r="H22" s="24">
        <f t="shared" si="3"/>
        <v>1050000</v>
      </c>
    </row>
    <row r="23" spans="1:13">
      <c r="A23" s="17">
        <v>40415</v>
      </c>
      <c r="B23" s="23">
        <v>8206</v>
      </c>
      <c r="C23" s="23" t="str">
        <f t="shared" si="0"/>
        <v>山岸由知</v>
      </c>
      <c r="D23" s="6" t="s">
        <v>30</v>
      </c>
      <c r="E23" s="6" t="str">
        <f t="shared" si="1"/>
        <v>トランペット</v>
      </c>
      <c r="F23" s="6">
        <f t="shared" si="2"/>
        <v>280000</v>
      </c>
      <c r="G23" s="6">
        <v>2</v>
      </c>
      <c r="H23" s="24">
        <f t="shared" si="3"/>
        <v>560000</v>
      </c>
    </row>
    <row r="24" spans="1:13" ht="13.5" customHeight="1">
      <c r="A24" s="17">
        <v>40419</v>
      </c>
      <c r="B24" s="23">
        <v>9102</v>
      </c>
      <c r="C24" s="23" t="str">
        <f t="shared" si="0"/>
        <v>大野夏子</v>
      </c>
      <c r="D24" s="6" t="s">
        <v>15</v>
      </c>
      <c r="E24" s="6" t="str">
        <f t="shared" si="1"/>
        <v>エレクトーン</v>
      </c>
      <c r="F24" s="6">
        <f t="shared" si="2"/>
        <v>580000</v>
      </c>
      <c r="G24" s="6">
        <v>5</v>
      </c>
      <c r="H24" s="24">
        <f t="shared" si="3"/>
        <v>2900000</v>
      </c>
    </row>
    <row r="25" spans="1:13">
      <c r="A25" s="17">
        <v>40422</v>
      </c>
      <c r="B25" s="23">
        <v>8206</v>
      </c>
      <c r="C25" s="23" t="str">
        <f t="shared" si="0"/>
        <v>山岸由知</v>
      </c>
      <c r="D25" s="6" t="s">
        <v>30</v>
      </c>
      <c r="E25" s="6" t="str">
        <f t="shared" si="1"/>
        <v>トランペット</v>
      </c>
      <c r="F25" s="6">
        <f t="shared" si="2"/>
        <v>280000</v>
      </c>
      <c r="G25" s="6">
        <v>7</v>
      </c>
      <c r="H25" s="24">
        <f t="shared" si="3"/>
        <v>1960000</v>
      </c>
    </row>
    <row r="26" spans="1:13" ht="13.5" customHeight="1">
      <c r="A26" s="17">
        <v>40424</v>
      </c>
      <c r="B26" s="23">
        <v>7205</v>
      </c>
      <c r="C26" s="23" t="str">
        <f t="shared" si="0"/>
        <v>横山周平</v>
      </c>
      <c r="D26" s="6" t="s">
        <v>22</v>
      </c>
      <c r="E26" s="6" t="str">
        <f t="shared" si="1"/>
        <v>チェロ</v>
      </c>
      <c r="F26" s="6">
        <f t="shared" si="2"/>
        <v>330000</v>
      </c>
      <c r="G26" s="6">
        <v>4</v>
      </c>
      <c r="H26" s="24">
        <f t="shared" si="3"/>
        <v>1320000</v>
      </c>
    </row>
    <row r="27" spans="1:13" ht="13.5" customHeight="1">
      <c r="A27" s="17">
        <v>40426</v>
      </c>
      <c r="B27" s="23">
        <v>8101</v>
      </c>
      <c r="C27" s="23" t="str">
        <f t="shared" si="0"/>
        <v>進藤健一</v>
      </c>
      <c r="D27" s="6" t="s">
        <v>15</v>
      </c>
      <c r="E27" s="6" t="str">
        <f t="shared" si="1"/>
        <v>エレクトーン</v>
      </c>
      <c r="F27" s="6">
        <f t="shared" si="2"/>
        <v>580000</v>
      </c>
      <c r="G27" s="6">
        <v>8</v>
      </c>
      <c r="H27" s="24">
        <f t="shared" si="3"/>
        <v>4640000</v>
      </c>
    </row>
    <row r="28" spans="1:13" ht="13.5" customHeight="1">
      <c r="A28" s="17">
        <v>40428</v>
      </c>
      <c r="B28" s="23">
        <v>7103</v>
      </c>
      <c r="C28" s="23" t="str">
        <f t="shared" si="0"/>
        <v>舛井亮輔</v>
      </c>
      <c r="D28" s="6" t="s">
        <v>30</v>
      </c>
      <c r="E28" s="6" t="str">
        <f t="shared" si="1"/>
        <v>トランペット</v>
      </c>
      <c r="F28" s="6">
        <f t="shared" si="2"/>
        <v>280000</v>
      </c>
      <c r="G28" s="6">
        <v>3</v>
      </c>
      <c r="H28" s="24">
        <f t="shared" si="3"/>
        <v>840000</v>
      </c>
    </row>
    <row r="29" spans="1:13" ht="13.5" customHeight="1">
      <c r="A29" s="17">
        <v>40431</v>
      </c>
      <c r="B29" s="23">
        <v>9102</v>
      </c>
      <c r="C29" s="23" t="str">
        <f t="shared" si="0"/>
        <v>大野夏子</v>
      </c>
      <c r="D29" s="6" t="s">
        <v>17</v>
      </c>
      <c r="E29" s="6" t="str">
        <f t="shared" si="1"/>
        <v>ピアノ</v>
      </c>
      <c r="F29" s="6">
        <f t="shared" si="2"/>
        <v>1050000</v>
      </c>
      <c r="G29" s="6">
        <v>4</v>
      </c>
      <c r="H29" s="24">
        <f t="shared" si="3"/>
        <v>4200000</v>
      </c>
    </row>
    <row r="30" spans="1:13" ht="13.5" customHeight="1">
      <c r="A30" s="17">
        <v>40436</v>
      </c>
      <c r="B30" s="23">
        <v>7205</v>
      </c>
      <c r="C30" s="23" t="str">
        <f t="shared" si="0"/>
        <v>横山周平</v>
      </c>
      <c r="D30" s="6" t="s">
        <v>30</v>
      </c>
      <c r="E30" s="6" t="str">
        <f t="shared" si="1"/>
        <v>トランペット</v>
      </c>
      <c r="F30" s="6">
        <f t="shared" si="2"/>
        <v>280000</v>
      </c>
      <c r="G30" s="6">
        <v>5</v>
      </c>
      <c r="H30" s="24">
        <f t="shared" si="3"/>
        <v>1400000</v>
      </c>
      <c r="I30" s="5"/>
      <c r="J30" s="5"/>
      <c r="K30" s="5"/>
      <c r="L30" s="5"/>
    </row>
    <row r="31" spans="1:13" ht="13.5" customHeight="1">
      <c r="A31" s="17">
        <v>40439</v>
      </c>
      <c r="B31" s="23">
        <v>9204</v>
      </c>
      <c r="C31" s="23" t="str">
        <f t="shared" si="0"/>
        <v>近藤哲郎</v>
      </c>
      <c r="D31" s="6" t="s">
        <v>34</v>
      </c>
      <c r="E31" s="6" t="str">
        <f t="shared" si="1"/>
        <v>バイオリン</v>
      </c>
      <c r="F31" s="6">
        <f t="shared" si="2"/>
        <v>650000</v>
      </c>
      <c r="G31" s="6">
        <v>2</v>
      </c>
      <c r="H31" s="24">
        <f t="shared" si="3"/>
        <v>1300000</v>
      </c>
      <c r="I31" s="5"/>
      <c r="J31" s="5"/>
      <c r="K31" s="5"/>
      <c r="L31" s="5"/>
    </row>
    <row r="32" spans="1:13" ht="13.5" customHeight="1">
      <c r="A32" s="17">
        <v>40440</v>
      </c>
      <c r="B32" s="23">
        <v>8101</v>
      </c>
      <c r="C32" s="23" t="str">
        <f t="shared" si="0"/>
        <v>進藤健一</v>
      </c>
      <c r="D32" s="6" t="s">
        <v>35</v>
      </c>
      <c r="E32" s="6" t="str">
        <f t="shared" si="1"/>
        <v>ピアノ</v>
      </c>
      <c r="F32" s="6">
        <f t="shared" si="2"/>
        <v>1050000</v>
      </c>
      <c r="G32" s="6">
        <v>1</v>
      </c>
      <c r="H32" s="24">
        <f t="shared" si="3"/>
        <v>1050000</v>
      </c>
      <c r="I32" s="5"/>
      <c r="J32" s="5"/>
      <c r="K32" s="5"/>
      <c r="L32" s="5"/>
    </row>
    <row r="33" spans="1:12" ht="13.5" customHeight="1">
      <c r="A33" s="17">
        <v>40443</v>
      </c>
      <c r="B33" s="23">
        <v>7103</v>
      </c>
      <c r="C33" s="23" t="str">
        <f t="shared" si="0"/>
        <v>舛井亮輔</v>
      </c>
      <c r="D33" s="6" t="s">
        <v>36</v>
      </c>
      <c r="E33" s="6" t="str">
        <f t="shared" si="1"/>
        <v>トランペット</v>
      </c>
      <c r="F33" s="6">
        <f t="shared" si="2"/>
        <v>280000</v>
      </c>
      <c r="G33" s="6">
        <v>3</v>
      </c>
      <c r="H33" s="24">
        <f t="shared" si="3"/>
        <v>840000</v>
      </c>
      <c r="I33" s="5"/>
      <c r="J33" s="5"/>
      <c r="K33" s="5"/>
      <c r="L33" s="5"/>
    </row>
    <row r="34" spans="1:12" ht="13.5" customHeight="1">
      <c r="A34" s="17">
        <v>40446</v>
      </c>
      <c r="B34" s="23">
        <v>9204</v>
      </c>
      <c r="C34" s="23" t="str">
        <f t="shared" si="0"/>
        <v>近藤哲郎</v>
      </c>
      <c r="D34" s="6" t="s">
        <v>22</v>
      </c>
      <c r="E34" s="6" t="str">
        <f t="shared" si="1"/>
        <v>チェロ</v>
      </c>
      <c r="F34" s="6">
        <f t="shared" si="2"/>
        <v>330000</v>
      </c>
      <c r="G34" s="6">
        <v>2</v>
      </c>
      <c r="H34" s="24">
        <f t="shared" si="3"/>
        <v>660000</v>
      </c>
      <c r="I34" s="5"/>
      <c r="J34" s="5"/>
      <c r="K34" s="5"/>
      <c r="L34" s="5"/>
    </row>
    <row r="35" spans="1:12" ht="13.5" customHeight="1">
      <c r="A35" s="17">
        <v>40448</v>
      </c>
      <c r="B35" s="23">
        <v>7205</v>
      </c>
      <c r="C35" s="23" t="str">
        <f t="shared" si="0"/>
        <v>横山周平</v>
      </c>
      <c r="D35" s="6" t="s">
        <v>37</v>
      </c>
      <c r="E35" s="6" t="str">
        <f t="shared" si="1"/>
        <v>バイオリン</v>
      </c>
      <c r="F35" s="6">
        <f t="shared" si="2"/>
        <v>650000</v>
      </c>
      <c r="G35" s="6">
        <v>4</v>
      </c>
      <c r="H35" s="24">
        <f t="shared" si="3"/>
        <v>2600000</v>
      </c>
      <c r="I35" s="5"/>
      <c r="J35" s="5"/>
      <c r="K35" s="5"/>
      <c r="L35" s="5"/>
    </row>
    <row r="36" spans="1:12" ht="13.5" customHeight="1">
      <c r="A36" s="17">
        <v>40451</v>
      </c>
      <c r="B36" s="23">
        <v>9102</v>
      </c>
      <c r="C36" s="23" t="str">
        <f t="shared" si="0"/>
        <v>大野夏子</v>
      </c>
      <c r="D36" s="6" t="s">
        <v>24</v>
      </c>
      <c r="E36" s="6" t="str">
        <f t="shared" si="1"/>
        <v>フルート</v>
      </c>
      <c r="F36" s="6">
        <f t="shared" si="2"/>
        <v>440000</v>
      </c>
      <c r="G36" s="6">
        <v>5</v>
      </c>
      <c r="H36" s="25">
        <f t="shared" si="3"/>
        <v>2200000</v>
      </c>
      <c r="I36" s="5"/>
      <c r="J36" s="5"/>
      <c r="K36" s="5"/>
      <c r="L36" s="5"/>
    </row>
    <row r="37" spans="1:12" s="20" customFormat="1">
      <c r="A37" s="19"/>
      <c r="H37" s="26">
        <f>SUBTOTAL(9,H4:H36)</f>
        <v>73270000</v>
      </c>
      <c r="I37" s="21"/>
      <c r="J37" s="21"/>
      <c r="K37" s="21"/>
      <c r="L37" s="21"/>
    </row>
    <row r="38" spans="1:12">
      <c r="A38" s="2"/>
      <c r="I38" s="5"/>
      <c r="J38" s="5"/>
      <c r="K38" s="5"/>
      <c r="L38" s="5"/>
    </row>
    <row r="39" spans="1:12">
      <c r="I39" s="5"/>
      <c r="J39" s="5"/>
      <c r="K39" s="5"/>
      <c r="L39" s="5"/>
    </row>
    <row r="40" spans="1:12">
      <c r="I40" s="5"/>
      <c r="J40" s="5"/>
      <c r="K40" s="5"/>
      <c r="L40" s="5"/>
    </row>
    <row r="41" spans="1:12">
      <c r="I41" s="5"/>
      <c r="J41" s="5"/>
      <c r="K41" s="5"/>
      <c r="L41" s="5"/>
    </row>
    <row r="42" spans="1:12">
      <c r="I42" s="5"/>
      <c r="J42" s="5"/>
      <c r="K42" s="5"/>
      <c r="L42" s="5"/>
    </row>
    <row r="43" spans="1:12">
      <c r="I43" s="5"/>
      <c r="J43" s="5"/>
      <c r="K43" s="5"/>
      <c r="L43" s="5"/>
    </row>
    <row r="44" spans="1:12">
      <c r="I44" s="5"/>
      <c r="J44" s="5"/>
      <c r="K44" s="5"/>
      <c r="L44" s="5"/>
    </row>
    <row r="45" spans="1:12">
      <c r="I45" s="5"/>
      <c r="J45" s="5"/>
      <c r="K45" s="5"/>
      <c r="L45" s="5"/>
    </row>
    <row r="46" spans="1:12">
      <c r="I46" s="5"/>
      <c r="J46" s="5"/>
      <c r="K46" s="5"/>
      <c r="L46" s="5"/>
    </row>
    <row r="47" spans="1:12">
      <c r="I47" s="5"/>
      <c r="J47" s="5"/>
      <c r="K47" s="5"/>
      <c r="L47" s="5"/>
    </row>
  </sheetData>
  <mergeCells count="3">
    <mergeCell ref="K2:L2"/>
    <mergeCell ref="K11:M11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K23" sqref="K23"/>
    </sheetView>
  </sheetViews>
  <sheetFormatPr defaultRowHeight="13.5"/>
  <cols>
    <col min="1" max="1" width="9" style="1"/>
    <col min="2" max="2" width="12.625" style="1" bestFit="1" customWidth="1"/>
    <col min="3" max="3" width="12.625" style="1" customWidth="1"/>
    <col min="4" max="4" width="9.625" style="1" bestFit="1" customWidth="1"/>
    <col min="5" max="5" width="13.875" style="1" bestFit="1" customWidth="1"/>
    <col min="6" max="6" width="13.5" style="1" bestFit="1" customWidth="1"/>
    <col min="7" max="16384" width="9" style="1"/>
  </cols>
  <sheetData>
    <row r="1" spans="1:9" ht="17.25">
      <c r="A1" s="48" t="s">
        <v>38</v>
      </c>
      <c r="B1" s="48"/>
      <c r="C1" s="48"/>
      <c r="D1" s="48"/>
      <c r="E1" s="48"/>
      <c r="F1" s="48"/>
      <c r="G1" s="48"/>
      <c r="H1" s="48"/>
      <c r="I1"/>
    </row>
    <row r="2" spans="1:9" ht="14.25" thickBot="1">
      <c r="A2"/>
      <c r="B2"/>
      <c r="C2"/>
      <c r="D2"/>
      <c r="E2"/>
      <c r="F2"/>
      <c r="G2"/>
      <c r="H2"/>
      <c r="I2"/>
    </row>
    <row r="3" spans="1:9" s="27" customFormat="1" ht="14.25" thickBot="1">
      <c r="A3" s="41" t="s">
        <v>39</v>
      </c>
      <c r="B3" s="42" t="s">
        <v>7</v>
      </c>
      <c r="C3" s="43" t="s">
        <v>40</v>
      </c>
      <c r="D3" s="43" t="s">
        <v>41</v>
      </c>
      <c r="E3" s="43" t="s">
        <v>42</v>
      </c>
      <c r="F3" s="44" t="s">
        <v>43</v>
      </c>
      <c r="G3" s="42" t="s">
        <v>44</v>
      </c>
      <c r="H3" s="45" t="s">
        <v>45</v>
      </c>
    </row>
    <row r="4" spans="1:9">
      <c r="A4" s="36" t="s">
        <v>18</v>
      </c>
      <c r="B4" s="37">
        <v>8720000</v>
      </c>
      <c r="C4" s="38">
        <v>7530000</v>
      </c>
      <c r="D4" s="38">
        <f>(B4/C4-1)*100</f>
        <v>15.803452855245691</v>
      </c>
      <c r="E4" s="38">
        <f>ROUND(C4*1.15,-3)</f>
        <v>8660000</v>
      </c>
      <c r="F4" s="39">
        <f>B4/E4*100</f>
        <v>100.69284064665128</v>
      </c>
      <c r="G4" s="37">
        <f>RANK(B4,$B$4:$B$9,0)</f>
        <v>5</v>
      </c>
      <c r="H4" s="40" t="str">
        <f>IF(F4&gt;=100,"A",IF(F4&gt;=80,"B","C"))</f>
        <v>A</v>
      </c>
      <c r="I4"/>
    </row>
    <row r="5" spans="1:9">
      <c r="A5" s="32" t="s">
        <v>25</v>
      </c>
      <c r="B5" s="30">
        <v>10180000</v>
      </c>
      <c r="C5" s="28">
        <v>9737500</v>
      </c>
      <c r="D5" s="28">
        <f t="shared" ref="D5:D9" si="0">(B5/C5-1)*100</f>
        <v>4.544287548138648</v>
      </c>
      <c r="E5" s="28">
        <f t="shared" ref="E5:E9" si="1">ROUND(C5*1.15,-3)</f>
        <v>11198000</v>
      </c>
      <c r="F5" s="34">
        <f t="shared" ref="F5:F9" si="2">B5/E5*100</f>
        <v>90.909090909090907</v>
      </c>
      <c r="G5" s="30">
        <f t="shared" ref="G5:G9" si="3">RANK(B5,$B$4:$B$9,0)</f>
        <v>3</v>
      </c>
      <c r="H5" s="3" t="str">
        <f t="shared" ref="H5:H9" si="4">IF(F5&gt;=100,"A",IF(F5&gt;=80,"B","C"))</f>
        <v>B</v>
      </c>
      <c r="I5"/>
    </row>
    <row r="6" spans="1:9">
      <c r="A6" s="32" t="s">
        <v>10</v>
      </c>
      <c r="B6" s="30">
        <v>15120000</v>
      </c>
      <c r="C6" s="28">
        <v>15200000</v>
      </c>
      <c r="D6" s="28">
        <f t="shared" si="0"/>
        <v>-0.52631578947368585</v>
      </c>
      <c r="E6" s="28">
        <f t="shared" si="1"/>
        <v>17480000</v>
      </c>
      <c r="F6" s="34">
        <f t="shared" si="2"/>
        <v>86.498855835240278</v>
      </c>
      <c r="G6" s="30">
        <f t="shared" si="3"/>
        <v>2</v>
      </c>
      <c r="H6" s="3" t="str">
        <f t="shared" si="4"/>
        <v>B</v>
      </c>
      <c r="I6"/>
    </row>
    <row r="7" spans="1:9">
      <c r="A7" s="32" t="s">
        <v>29</v>
      </c>
      <c r="B7" s="30">
        <v>9270000</v>
      </c>
      <c r="C7" s="28">
        <v>10470000</v>
      </c>
      <c r="D7" s="28">
        <f t="shared" si="0"/>
        <v>-11.46131805157593</v>
      </c>
      <c r="E7" s="28">
        <f t="shared" si="1"/>
        <v>12041000</v>
      </c>
      <c r="F7" s="34">
        <f t="shared" si="2"/>
        <v>76.986961215845866</v>
      </c>
      <c r="G7" s="30">
        <f t="shared" si="3"/>
        <v>4</v>
      </c>
      <c r="H7" s="3" t="str">
        <f t="shared" si="4"/>
        <v>C</v>
      </c>
      <c r="I7"/>
    </row>
    <row r="8" spans="1:9">
      <c r="A8" s="32" t="s">
        <v>14</v>
      </c>
      <c r="B8" s="30">
        <v>22770000</v>
      </c>
      <c r="C8" s="28">
        <v>19050000</v>
      </c>
      <c r="D8" s="28">
        <f t="shared" si="0"/>
        <v>19.527559055118115</v>
      </c>
      <c r="E8" s="28">
        <f t="shared" si="1"/>
        <v>21908000</v>
      </c>
      <c r="F8" s="34">
        <f t="shared" si="2"/>
        <v>103.9346357494979</v>
      </c>
      <c r="G8" s="30">
        <f t="shared" si="3"/>
        <v>1</v>
      </c>
      <c r="H8" s="3" t="str">
        <f t="shared" si="4"/>
        <v>A</v>
      </c>
      <c r="I8"/>
    </row>
    <row r="9" spans="1:9" ht="14.25" thickBot="1">
      <c r="A9" s="33" t="s">
        <v>21</v>
      </c>
      <c r="B9" s="31">
        <v>7210000</v>
      </c>
      <c r="C9" s="29">
        <v>8850000</v>
      </c>
      <c r="D9" s="29">
        <f t="shared" si="0"/>
        <v>-18.531073446327685</v>
      </c>
      <c r="E9" s="29">
        <f t="shared" si="1"/>
        <v>10178000</v>
      </c>
      <c r="F9" s="35">
        <f t="shared" si="2"/>
        <v>70.839064649243468</v>
      </c>
      <c r="G9" s="31">
        <f t="shared" si="3"/>
        <v>6</v>
      </c>
      <c r="H9" s="4" t="str">
        <f t="shared" si="4"/>
        <v>C</v>
      </c>
      <c r="I9"/>
    </row>
    <row r="10" spans="1:9">
      <c r="A10"/>
      <c r="B10"/>
      <c r="C10"/>
      <c r="D10"/>
      <c r="E10"/>
      <c r="F10"/>
      <c r="G10"/>
      <c r="H10"/>
      <c r="I10"/>
    </row>
    <row r="15" spans="1:9">
      <c r="D15" s="5"/>
    </row>
  </sheetData>
  <mergeCells count="1"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問1</vt:lpstr>
      <vt:lpstr>問2</vt:lpstr>
      <vt:lpstr>営業成績グラフ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natsuko furukawa</cp:lastModifiedBy>
  <dcterms:created xsi:type="dcterms:W3CDTF">2010-07-26T02:03:56Z</dcterms:created>
  <dcterms:modified xsi:type="dcterms:W3CDTF">2010-08-11T14:50:55Z</dcterms:modified>
</cp:coreProperties>
</file>